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05" windowWidth="15195" windowHeight="8700" activeTab="1"/>
  </bookViews>
  <sheets>
    <sheet name="0,00391" sheetId="1" r:id="rId1"/>
    <sheet name="0,0038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<sst xmlns="http://schemas.openxmlformats.org/spreadsheetml/2006/main" count="55" uniqueCount="29">
  <si>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>a</t>
  </si>
  <si>
    <t>b</t>
  </si>
  <si>
    <t>АА</t>
  </si>
  <si>
    <t>В</t>
  </si>
  <si>
    <t>С</t>
  </si>
  <si>
    <t>А</t>
  </si>
  <si>
    <t>чувств. Ом/°С</t>
  </si>
  <si>
    <t>годен</t>
  </si>
  <si>
    <t>Дата</t>
  </si>
  <si>
    <t>№ терм.</t>
  </si>
  <si>
    <t>t изм, °C</t>
  </si>
  <si>
    <t xml:space="preserve">коэфф. 0,00391 </t>
  </si>
  <si>
    <t>R расч.(НСХ)</t>
  </si>
  <si>
    <t>допускаемые откл.</t>
  </si>
  <si>
    <t>БАЗА ДАННЫХ ПОВЕРКИ РАБОЧИХ ТС ПО ГОСТ Р 8.624-2006</t>
  </si>
  <si>
    <t>КЛАСС</t>
  </si>
  <si>
    <t>R изм, Ом</t>
  </si>
  <si>
    <t>неопр. °С</t>
  </si>
  <si>
    <t xml:space="preserve">коэфф. 0,00385 </t>
  </si>
  <si>
    <t>www.temperatures.ru</t>
  </si>
  <si>
    <t>откл от НСХ, °С</t>
  </si>
  <si>
    <t>абс. откл с              
учетом неопр., °С</t>
  </si>
  <si>
    <t>ТС1-162 класс А</t>
  </si>
  <si>
    <t>tc0001класс А</t>
  </si>
  <si>
    <t>tc0003 класс А</t>
  </si>
  <si>
    <t>tc0004 класс А</t>
  </si>
  <si>
    <t>ТС1-162 класс В</t>
  </si>
  <si>
    <t>откл от НСХ, °C</t>
  </si>
  <si>
    <t>абс. откл с              
учетом неопр., °C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</si>
</sst>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E+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color indexed="5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15" applyFill="1" applyAlignment="1">
      <alignment/>
    </xf>
    <xf numFmtId="0" fontId="0" fillId="2" borderId="1" xfId="0" applyFill="1" applyBorder="1" applyAlignment="1">
      <alignment/>
    </xf>
    <xf numFmtId="179" fontId="2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179" fontId="0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11" fontId="0" fillId="2" borderId="1" xfId="0" applyNumberForma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179" fontId="0" fillId="2" borderId="1" xfId="0" applyNumberFormat="1" applyFont="1" applyFill="1" applyBorder="1" applyAlignment="1">
      <alignment/>
    </xf>
    <xf numFmtId="179" fontId="5" fillId="2" borderId="1" xfId="0" applyNumberFormat="1" applyFont="1" applyFill="1" applyBorder="1" applyAlignment="1">
      <alignment/>
    </xf>
    <xf numFmtId="179" fontId="0" fillId="2" borderId="1" xfId="0" applyNumberFormat="1" applyFill="1" applyBorder="1" applyAlignment="1">
      <alignment horizontal="center"/>
    </xf>
    <xf numFmtId="179" fontId="6" fillId="2" borderId="1" xfId="0" applyNumberFormat="1" applyFont="1" applyFill="1" applyBorder="1" applyAlignment="1">
      <alignment/>
    </xf>
    <xf numFmtId="14" fontId="6" fillId="2" borderId="1" xfId="0" applyNumberFormat="1" applyFont="1" applyFill="1" applyBorder="1" applyAlignment="1">
      <alignment/>
    </xf>
    <xf numFmtId="180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179" fontId="2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</xdr:row>
      <xdr:rowOff>38100</xdr:rowOff>
    </xdr:from>
    <xdr:to>
      <xdr:col>16</xdr:col>
      <xdr:colOff>733425</xdr:colOff>
      <xdr:row>13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24575" y="523875"/>
          <a:ext cx="8648700" cy="1647825"/>
        </a:xfrm>
        <a:prstGeom prst="rect">
          <a:avLst/>
        </a:prstGeom>
        <a:solidFill>
          <a:srgbClr val="FFFF99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Комментарий к таблице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1. Синим шрифтом отмечены поля, куда вводятся данные о термометре, результаты измерений температуры образцовым термометром, сопротивление поверяемого термометра и расширенная неопределенность поверки. Остальные поля менять нельзя!
2. Красные цифры - результат расчета отклонения от НСХ. Рассчитывается автоматически. 
3. Допускаемые отклонения - рассчитанные по НСХ допуски при измеренных температурах. 
4. Сравнивая полученные абсолютные отклонения и допускаемые  отклонения от НСХ по ГОСТ можно сделать вывод о соответствии ТС заявленному классу.
5. Чтобы зделать новую запись, скопируйте две заполненные строчки в две следующие и измените данные, записанные синим шрифтом.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</xdr:row>
      <xdr:rowOff>38100</xdr:rowOff>
    </xdr:from>
    <xdr:to>
      <xdr:col>16</xdr:col>
      <xdr:colOff>733425</xdr:colOff>
      <xdr:row>13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276975" y="523875"/>
          <a:ext cx="8648700" cy="1638300"/>
        </a:xfrm>
        <a:prstGeom prst="rect">
          <a:avLst/>
        </a:prstGeom>
        <a:solidFill>
          <a:srgbClr val="FFFF99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Комментарий к таблице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1. Синим шрифтом отмечены поля, куда вводятся данные о термометре, результаты измерений температуры образцовым термометром, сопротивление поверяемого термометра и расширенная неопределенность поверки. Остальные поля менять нельзя! Переключение между типами ТС 0.00385 и 0.00391 - внизу под таблицей.
2. Красные цифры - результат расчета отклонения от НСХ. Рассчитывается автоматически. 
3. Допускаемые отклонения - рассчитанные по НСХ допуски при измеренных температурах. 
4. Сравнивая полученные абсолютные отклонения и допускаемые  отклонения от НСХ по ГОСТ можно сделать вывод о соответствии ТС заявленному классу.
5. Чтобы зделать новую запись, скопируйте две заполненные строчки в две следующие и измените данные, записанные синим шрифтом.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mperature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mperatures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J23" sqref="J23"/>
    </sheetView>
  </sheetViews>
  <sheetFormatPr defaultColWidth="9.00390625" defaultRowHeight="12.75"/>
  <cols>
    <col min="1" max="1" width="10.125" style="1" bestFit="1" customWidth="1"/>
    <col min="2" max="2" width="16.00390625" style="1" customWidth="1"/>
    <col min="3" max="3" width="9.125" style="1" customWidth="1"/>
    <col min="4" max="4" width="9.875" style="1" customWidth="1"/>
    <col min="5" max="5" width="11.00390625" style="1" customWidth="1"/>
    <col min="6" max="6" width="9.125" style="1" customWidth="1"/>
    <col min="7" max="7" width="12.00390625" style="1" customWidth="1"/>
    <col min="8" max="8" width="13.375" style="1" customWidth="1"/>
    <col min="9" max="9" width="13.00390625" style="1" customWidth="1"/>
    <col min="10" max="10" width="15.75390625" style="1" customWidth="1"/>
    <col min="11" max="11" width="18.25390625" style="1" customWidth="1"/>
    <col min="12" max="15" width="9.125" style="1" customWidth="1"/>
    <col min="16" max="16" width="10.125" style="1" customWidth="1"/>
    <col min="17" max="17" width="9.75390625" style="1" customWidth="1"/>
    <col min="18" max="16384" width="9.125" style="1" customWidth="1"/>
  </cols>
  <sheetData>
    <row r="1" ht="12.75">
      <c r="A1" s="3" t="s">
        <v>19</v>
      </c>
    </row>
    <row r="3" ht="12.75">
      <c r="B3" s="2" t="s">
        <v>14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5" spans="6:16" s="4" customFormat="1" ht="12.75">
      <c r="F15" s="21" t="s">
        <v>11</v>
      </c>
      <c r="G15" s="21"/>
      <c r="H15" s="5"/>
      <c r="I15" s="5"/>
      <c r="J15" s="5"/>
      <c r="L15" s="20" t="s">
        <v>13</v>
      </c>
      <c r="M15" s="20"/>
      <c r="N15" s="20"/>
      <c r="O15" s="20"/>
      <c r="P15" s="4" t="s">
        <v>15</v>
      </c>
    </row>
    <row r="16" spans="1:15" s="4" customFormat="1" ht="25.5">
      <c r="A16" s="4" t="s">
        <v>8</v>
      </c>
      <c r="B16" s="4" t="s">
        <v>9</v>
      </c>
      <c r="C16" s="4" t="s">
        <v>10</v>
      </c>
      <c r="D16" s="4" t="s">
        <v>16</v>
      </c>
      <c r="E16" s="7" t="s">
        <v>17</v>
      </c>
      <c r="F16" s="6" t="s">
        <v>0</v>
      </c>
      <c r="G16" s="6" t="s">
        <v>1</v>
      </c>
      <c r="H16" s="6" t="s">
        <v>12</v>
      </c>
      <c r="I16" s="6" t="s">
        <v>6</v>
      </c>
      <c r="J16" s="8" t="s">
        <v>27</v>
      </c>
      <c r="K16" s="9" t="s">
        <v>28</v>
      </c>
      <c r="L16" s="6" t="s">
        <v>2</v>
      </c>
      <c r="M16" s="6" t="s">
        <v>5</v>
      </c>
      <c r="N16" s="6" t="s">
        <v>3</v>
      </c>
      <c r="O16" s="6" t="s">
        <v>4</v>
      </c>
    </row>
    <row r="17" spans="1:17" s="4" customFormat="1" ht="12.75">
      <c r="A17" s="18">
        <v>39641</v>
      </c>
      <c r="B17" s="10" t="s">
        <v>26</v>
      </c>
      <c r="C17" s="10">
        <v>0.008</v>
      </c>
      <c r="D17" s="10">
        <v>99.9313</v>
      </c>
      <c r="E17" s="11">
        <v>0.01</v>
      </c>
      <c r="F17" s="12">
        <v>0.003969</v>
      </c>
      <c r="G17" s="12">
        <v>-5.841E-07</v>
      </c>
      <c r="H17" s="13">
        <f>(1+F$17*C17+G$17*C17^2)*100</f>
        <v>100.00317519626176</v>
      </c>
      <c r="I17" s="14">
        <f>(F$17+G$17*C17*2)*100</f>
        <v>0.3968990654400001</v>
      </c>
      <c r="J17" s="14">
        <f>(D17-H17)/I17</f>
        <v>-0.1810918757948981</v>
      </c>
      <c r="K17" s="15">
        <f>ABS(J17)+E17</f>
        <v>0.19109187579489811</v>
      </c>
      <c r="L17" s="16">
        <f>0.1+0.0017*C17</f>
        <v>0.10001360000000001</v>
      </c>
      <c r="M17" s="16">
        <f>0.15+0.002*C17</f>
        <v>0.15001599999999998</v>
      </c>
      <c r="N17" s="16">
        <f>0.3+0.005*C17</f>
        <v>0.30004</v>
      </c>
      <c r="O17" s="16">
        <f>0.6+0.01*C17</f>
        <v>0.60008</v>
      </c>
      <c r="P17" s="6" t="s">
        <v>3</v>
      </c>
      <c r="Q17" s="4" t="s">
        <v>7</v>
      </c>
    </row>
    <row r="18" spans="2:15" s="4" customFormat="1" ht="12.75">
      <c r="B18" s="10"/>
      <c r="C18" s="17">
        <v>92.583</v>
      </c>
      <c r="D18" s="10">
        <v>136.00400000000002</v>
      </c>
      <c r="E18" s="11">
        <v>0.03</v>
      </c>
      <c r="H18" s="13">
        <f>(1+F$17*C18+G$17*C18^2)*100</f>
        <v>136.24552484956348</v>
      </c>
      <c r="I18" s="14">
        <f>(F$17+G$17*C18*2)*100</f>
        <v>0.38608445394</v>
      </c>
      <c r="J18" s="14">
        <f>(D18-H18)/I18</f>
        <v>-0.6255751742881518</v>
      </c>
      <c r="K18" s="15">
        <f>ABS(J18)+E18</f>
        <v>0.6555751742881518</v>
      </c>
      <c r="L18" s="16">
        <f>0.1+0.0017*C18</f>
        <v>0.2573911</v>
      </c>
      <c r="M18" s="16">
        <f>0.15+0.002*C18</f>
        <v>0.33516599999999996</v>
      </c>
      <c r="N18" s="16">
        <f>0.3+0.005*C18</f>
        <v>0.762915</v>
      </c>
      <c r="O18" s="16">
        <f>0.6+0.01*C18</f>
        <v>1.52583</v>
      </c>
    </row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</sheetData>
  <mergeCells count="2">
    <mergeCell ref="L15:O15"/>
    <mergeCell ref="F15:G15"/>
  </mergeCells>
  <hyperlinks>
    <hyperlink ref="A1" r:id="rId1" display="www.temperatures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10.125" style="1" bestFit="1" customWidth="1"/>
    <col min="2" max="2" width="18.00390625" style="1" customWidth="1"/>
    <col min="3" max="3" width="9.125" style="1" customWidth="1"/>
    <col min="4" max="4" width="9.875" style="1" customWidth="1"/>
    <col min="5" max="5" width="11.00390625" style="1" customWidth="1"/>
    <col min="6" max="6" width="9.125" style="1" customWidth="1"/>
    <col min="7" max="7" width="12.00390625" style="1" customWidth="1"/>
    <col min="8" max="8" width="13.375" style="1" customWidth="1"/>
    <col min="9" max="9" width="13.00390625" style="1" customWidth="1"/>
    <col min="10" max="10" width="15.75390625" style="1" customWidth="1"/>
    <col min="11" max="11" width="18.25390625" style="1" customWidth="1"/>
    <col min="12" max="15" width="9.125" style="1" customWidth="1"/>
    <col min="16" max="16" width="10.125" style="1" customWidth="1"/>
    <col min="17" max="17" width="9.75390625" style="1" customWidth="1"/>
    <col min="18" max="16384" width="9.125" style="1" customWidth="1"/>
  </cols>
  <sheetData>
    <row r="1" ht="12.75">
      <c r="A1" s="3" t="s">
        <v>19</v>
      </c>
    </row>
    <row r="3" ht="12.75">
      <c r="B3" s="2" t="s">
        <v>14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5" spans="6:16" s="4" customFormat="1" ht="12.75">
      <c r="F15" s="21" t="s">
        <v>18</v>
      </c>
      <c r="G15" s="21"/>
      <c r="H15" s="5"/>
      <c r="I15" s="5"/>
      <c r="J15" s="5"/>
      <c r="L15" s="20" t="s">
        <v>13</v>
      </c>
      <c r="M15" s="20"/>
      <c r="N15" s="20"/>
      <c r="O15" s="20"/>
      <c r="P15" s="4" t="s">
        <v>15</v>
      </c>
    </row>
    <row r="16" spans="1:15" s="4" customFormat="1" ht="25.5">
      <c r="A16" s="4" t="s">
        <v>8</v>
      </c>
      <c r="B16" s="4" t="s">
        <v>9</v>
      </c>
      <c r="C16" s="4" t="s">
        <v>10</v>
      </c>
      <c r="D16" s="4" t="s">
        <v>16</v>
      </c>
      <c r="E16" s="7" t="s">
        <v>17</v>
      </c>
      <c r="F16" s="6" t="s">
        <v>0</v>
      </c>
      <c r="G16" s="6" t="s">
        <v>1</v>
      </c>
      <c r="H16" s="6" t="s">
        <v>12</v>
      </c>
      <c r="I16" s="6" t="s">
        <v>6</v>
      </c>
      <c r="J16" s="8" t="s">
        <v>20</v>
      </c>
      <c r="K16" s="9" t="s">
        <v>21</v>
      </c>
      <c r="L16" s="6" t="s">
        <v>2</v>
      </c>
      <c r="M16" s="6" t="s">
        <v>5</v>
      </c>
      <c r="N16" s="6" t="s">
        <v>3</v>
      </c>
      <c r="O16" s="6" t="s">
        <v>4</v>
      </c>
    </row>
    <row r="17" spans="1:17" s="4" customFormat="1" ht="12.75">
      <c r="A17" s="18">
        <v>39641</v>
      </c>
      <c r="B17" s="10" t="s">
        <v>22</v>
      </c>
      <c r="C17" s="10">
        <v>0.008</v>
      </c>
      <c r="D17" s="10">
        <v>100.025</v>
      </c>
      <c r="E17" s="11">
        <v>0.01</v>
      </c>
      <c r="F17" s="19">
        <v>0.0039083</v>
      </c>
      <c r="G17" s="19">
        <v>-5.775E-07</v>
      </c>
      <c r="H17" s="13">
        <f>(1+F$17*C17+G$17*C17^2)*100</f>
        <v>100.00312663630399</v>
      </c>
      <c r="I17" s="14">
        <f>(F$17+G$17*C17*2)*100</f>
        <v>0.39082907599999994</v>
      </c>
      <c r="J17" s="14">
        <f>(D17-H17)/I17</f>
        <v>0.05596657219028574</v>
      </c>
      <c r="K17" s="15">
        <f>ABS(J17)+E17</f>
        <v>0.06596657219028573</v>
      </c>
      <c r="L17" s="16">
        <f>0.1+0.0017*C17</f>
        <v>0.10001360000000001</v>
      </c>
      <c r="M17" s="16">
        <f>0.15+0.002*C17</f>
        <v>0.15001599999999998</v>
      </c>
      <c r="N17" s="16">
        <f>0.3+0.005*C17</f>
        <v>0.30004</v>
      </c>
      <c r="O17" s="16">
        <f>0.6+0.01*C17</f>
        <v>0.60008</v>
      </c>
      <c r="P17" s="6" t="s">
        <v>2</v>
      </c>
      <c r="Q17" s="4" t="s">
        <v>7</v>
      </c>
    </row>
    <row r="18" spans="2:15" s="4" customFormat="1" ht="12.75">
      <c r="B18" s="10"/>
      <c r="C18" s="17">
        <v>92.583</v>
      </c>
      <c r="D18" s="10">
        <v>135.724</v>
      </c>
      <c r="E18" s="11">
        <v>0.03</v>
      </c>
      <c r="H18" s="13">
        <f>(1+F$17*C18+G$17*C18^2)*100</f>
        <v>135.68920330341027</v>
      </c>
      <c r="I18" s="14">
        <f>(F$17+G$17*C18*2)*100</f>
        <v>0.3801366635</v>
      </c>
      <c r="J18" s="14">
        <f>(D18-H18)/I18</f>
        <v>0.0915373336245501</v>
      </c>
      <c r="K18" s="15">
        <f>ABS(J18)+E18</f>
        <v>0.1215373336245501</v>
      </c>
      <c r="L18" s="16">
        <f>0.1+0.0017*C18</f>
        <v>0.2573911</v>
      </c>
      <c r="M18" s="16">
        <f>0.15+0.002*C18</f>
        <v>0.33516599999999996</v>
      </c>
      <c r="N18" s="16">
        <f>0.3+0.005*C18</f>
        <v>0.762915</v>
      </c>
      <c r="O18" s="16">
        <f>0.6+0.01*C18</f>
        <v>1.52583</v>
      </c>
    </row>
    <row r="19" spans="1:17" s="4" customFormat="1" ht="12.75">
      <c r="A19" s="18">
        <v>39935</v>
      </c>
      <c r="B19" s="10" t="s">
        <v>23</v>
      </c>
      <c r="C19" s="10">
        <v>0.01</v>
      </c>
      <c r="D19" s="10">
        <v>100.0072</v>
      </c>
      <c r="E19" s="11">
        <v>0.01</v>
      </c>
      <c r="F19" s="19">
        <v>0.0039083</v>
      </c>
      <c r="G19" s="19">
        <v>-5.775E-07</v>
      </c>
      <c r="H19" s="13">
        <f>(1+F$17*C19+G$17*C19^2)*100</f>
        <v>100.00390829422501</v>
      </c>
      <c r="I19" s="14">
        <f>(F$17+G$17*C19*2)*100</f>
        <v>0.39082884500000004</v>
      </c>
      <c r="J19" s="14">
        <f>(D19-H19)/I19</f>
        <v>0.00842237162659825</v>
      </c>
      <c r="K19" s="15">
        <f>ABS(J19)+E19</f>
        <v>0.018422371626598252</v>
      </c>
      <c r="L19" s="16">
        <f>0.1+0.0017*C19</f>
        <v>0.10001700000000001</v>
      </c>
      <c r="M19" s="16">
        <f>0.15+0.002*C19</f>
        <v>0.15002</v>
      </c>
      <c r="N19" s="16">
        <f>0.3+0.005*C19</f>
        <v>0.30005</v>
      </c>
      <c r="O19" s="16">
        <f>0.6+0.01*C19</f>
        <v>0.6001</v>
      </c>
      <c r="P19" s="6" t="s">
        <v>2</v>
      </c>
      <c r="Q19" s="4" t="s">
        <v>7</v>
      </c>
    </row>
    <row r="20" spans="2:15" s="4" customFormat="1" ht="12.75">
      <c r="B20" s="10"/>
      <c r="C20" s="17">
        <v>92.777</v>
      </c>
      <c r="D20" s="10">
        <v>135.789</v>
      </c>
      <c r="E20" s="11">
        <v>0.03</v>
      </c>
      <c r="H20" s="13">
        <f>(1+F$17*C20+G$17*C20^2)*100</f>
        <v>135.76294764265023</v>
      </c>
      <c r="I20" s="14">
        <f>(F$17+G$17*C20*2)*100</f>
        <v>0.38011425649999997</v>
      </c>
      <c r="J20" s="14">
        <f>(D20-H20)/I20</f>
        <v>0.06853822739941112</v>
      </c>
      <c r="K20" s="15">
        <f>ABS(J20)+E20</f>
        <v>0.09853822739941112</v>
      </c>
      <c r="L20" s="16">
        <f>0.1+0.0017*C20</f>
        <v>0.25772090000000003</v>
      </c>
      <c r="M20" s="16">
        <f>0.15+0.002*C20</f>
        <v>0.335554</v>
      </c>
      <c r="N20" s="16">
        <f>0.3+0.005*C20</f>
        <v>0.7638849999999999</v>
      </c>
      <c r="O20" s="16">
        <f>0.6+0.01*C20</f>
        <v>1.5277699999999999</v>
      </c>
    </row>
    <row r="21" spans="1:17" s="4" customFormat="1" ht="12.75">
      <c r="A21" s="18">
        <v>39935</v>
      </c>
      <c r="B21" s="10" t="s">
        <v>24</v>
      </c>
      <c r="C21" s="10">
        <v>0.01</v>
      </c>
      <c r="D21" s="10">
        <v>100.0265</v>
      </c>
      <c r="E21" s="11">
        <v>0.01</v>
      </c>
      <c r="F21" s="19">
        <v>0.0039083</v>
      </c>
      <c r="G21" s="19">
        <v>-5.775E-07</v>
      </c>
      <c r="H21" s="13">
        <f>(1+F$17*C21+G$17*C21^2)*100</f>
        <v>100.00390829422501</v>
      </c>
      <c r="I21" s="14">
        <f>(F$17+G$17*C21*2)*100</f>
        <v>0.39082884500000004</v>
      </c>
      <c r="J21" s="14">
        <f>(D21-H21)/I21</f>
        <v>0.05780460184556073</v>
      </c>
      <c r="K21" s="15">
        <f>ABS(J21)+E21</f>
        <v>0.06780460184556072</v>
      </c>
      <c r="L21" s="16">
        <f>0.1+0.0017*C21</f>
        <v>0.10001700000000001</v>
      </c>
      <c r="M21" s="16">
        <f>0.15+0.002*C21</f>
        <v>0.15002</v>
      </c>
      <c r="N21" s="16">
        <f>0.3+0.005*C21</f>
        <v>0.30005</v>
      </c>
      <c r="O21" s="16">
        <f>0.6+0.01*C21</f>
        <v>0.6001</v>
      </c>
      <c r="P21" s="6" t="s">
        <v>2</v>
      </c>
      <c r="Q21" s="4" t="s">
        <v>7</v>
      </c>
    </row>
    <row r="22" spans="2:15" s="4" customFormat="1" ht="12.75">
      <c r="B22" s="10"/>
      <c r="C22" s="17">
        <v>92.777</v>
      </c>
      <c r="D22" s="10">
        <v>135.815</v>
      </c>
      <c r="E22" s="11">
        <v>0.03</v>
      </c>
      <c r="H22" s="13">
        <f>(1+F$17*C22+G$17*C22^2)*100</f>
        <v>135.76294764265023</v>
      </c>
      <c r="I22" s="14">
        <f>(F$17+G$17*C22*2)*100</f>
        <v>0.38011425649999997</v>
      </c>
      <c r="J22" s="14">
        <f>(D22-H22)/I22</f>
        <v>0.1369387137147947</v>
      </c>
      <c r="K22" s="15">
        <f>ABS(J22)+E22</f>
        <v>0.1669387137147947</v>
      </c>
      <c r="L22" s="16">
        <f>0.1+0.0017*C22</f>
        <v>0.25772090000000003</v>
      </c>
      <c r="M22" s="16">
        <f>0.15+0.002*C22</f>
        <v>0.335554</v>
      </c>
      <c r="N22" s="16">
        <f>0.3+0.005*C22</f>
        <v>0.7638849999999999</v>
      </c>
      <c r="O22" s="16">
        <f>0.6+0.01*C22</f>
        <v>1.5277699999999999</v>
      </c>
    </row>
    <row r="23" spans="1:17" s="4" customFormat="1" ht="12.75">
      <c r="A23" s="18">
        <v>39935</v>
      </c>
      <c r="B23" s="10" t="s">
        <v>25</v>
      </c>
      <c r="C23" s="10">
        <v>0.01</v>
      </c>
      <c r="D23" s="10">
        <v>100.00123</v>
      </c>
      <c r="E23" s="11">
        <v>0.01</v>
      </c>
      <c r="F23" s="19">
        <v>0.0039083</v>
      </c>
      <c r="G23" s="19">
        <v>-5.775E-07</v>
      </c>
      <c r="H23" s="13">
        <f>(1+F$17*C23+G$17*C23^2)*100</f>
        <v>100.00390829422501</v>
      </c>
      <c r="I23" s="14">
        <f>(F$17+G$17*C23*2)*100</f>
        <v>0.39082884500000004</v>
      </c>
      <c r="J23" s="14">
        <f>(D23-H23)/I23</f>
        <v>-0.006852857099138981</v>
      </c>
      <c r="K23" s="15">
        <f>ABS(J23)+E23</f>
        <v>0.01685285709913898</v>
      </c>
      <c r="L23" s="16">
        <f>0.1+0.0017*C23</f>
        <v>0.10001700000000001</v>
      </c>
      <c r="M23" s="16">
        <f>0.15+0.002*C23</f>
        <v>0.15002</v>
      </c>
      <c r="N23" s="16">
        <f>0.3+0.005*C23</f>
        <v>0.30005</v>
      </c>
      <c r="O23" s="16">
        <f>0.6+0.01*C23</f>
        <v>0.6001</v>
      </c>
      <c r="P23" s="6" t="s">
        <v>2</v>
      </c>
      <c r="Q23" s="4" t="s">
        <v>7</v>
      </c>
    </row>
    <row r="24" spans="2:15" s="4" customFormat="1" ht="12.75">
      <c r="B24" s="10"/>
      <c r="C24" s="17">
        <v>92.777</v>
      </c>
      <c r="D24" s="10">
        <v>135.7925</v>
      </c>
      <c r="E24" s="11">
        <v>0.03</v>
      </c>
      <c r="H24" s="13">
        <f>(1+F$17*C24+G$17*C24^2)*100</f>
        <v>135.76294764265023</v>
      </c>
      <c r="I24" s="14">
        <f>(F$17+G$17*C24*2)*100</f>
        <v>0.38011425649999997</v>
      </c>
      <c r="J24" s="14">
        <f>(D24-H24)/I24</f>
        <v>0.07774598517263871</v>
      </c>
      <c r="K24" s="15">
        <f>ABS(J24)+E24</f>
        <v>0.10774598517263871</v>
      </c>
      <c r="L24" s="16">
        <f>0.1+0.0017*C24</f>
        <v>0.25772090000000003</v>
      </c>
      <c r="M24" s="16">
        <f>0.15+0.002*C24</f>
        <v>0.335554</v>
      </c>
      <c r="N24" s="16">
        <f>0.3+0.005*C24</f>
        <v>0.7638849999999999</v>
      </c>
      <c r="O24" s="16">
        <f>0.6+0.01*C24</f>
        <v>1.5277699999999999</v>
      </c>
    </row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</sheetData>
  <mergeCells count="2">
    <mergeCell ref="F15:G15"/>
    <mergeCell ref="L15:O15"/>
  </mergeCells>
  <hyperlinks>
    <hyperlink ref="A1" r:id="rId1" display="www.temperatures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2.75"/>
  <cols>
    <col min="5" max="5" width="13.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ВНИИМ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Лаборатория термометрии</dc:creator>
  <cp:keywords/>
  <dc:description/>
  <cp:lastModifiedBy>Лаборатория термометрии</cp:lastModifiedBy>
  <cp:lastPrinted>2008-04-07T16:51:45Z</cp:lastPrinted>
  <dcterms:created xsi:type="dcterms:W3CDTF">2008-03-13T12:48:31Z</dcterms:created>
  <dcterms:modified xsi:type="dcterms:W3CDTF">2009-02-05T07:13:55Z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